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t\Desktop\"/>
    </mc:Choice>
  </mc:AlternateContent>
  <xr:revisionPtr revIDLastSave="0" documentId="8_{EB99C171-E48B-43DE-B847-A782A030A70B}" xr6:coauthVersionLast="45" xr6:coauthVersionMax="45" xr10:uidLastSave="{00000000-0000-0000-0000-000000000000}"/>
  <bookViews>
    <workbookView xWindow="3495" yWindow="3495" windowWidth="21600" windowHeight="11385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Z12" i="1"/>
  <c r="Z18" i="1" s="1"/>
  <c r="AC10" i="1"/>
  <c r="AC12" i="1" s="1"/>
  <c r="AC18" i="1" s="1"/>
  <c r="AB10" i="1"/>
  <c r="AB12" i="1" s="1"/>
  <c r="AB18" i="1" s="1"/>
  <c r="AA10" i="1"/>
  <c r="AA12" i="1" s="1"/>
  <c r="AA18" i="1" s="1"/>
  <c r="Z10" i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O197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<sst xmlns="http://schemas.openxmlformats.org/spreadsheetml/2006/main" count="465" uniqueCount="143">
  <si>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</si>
  <si>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</si>
  <si>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</si>
  <si>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</si>
  <si>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</si>
  <si>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</si>
  <si>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</si>
  <si>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</si>
  <si>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</si>
  <si>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</si>
  <si>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</si>
  <si>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</si>
  <si>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</si>
  <si>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</si>
  <si>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</si>
  <si>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</si>
  <si>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</si>
  <si>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</si>
  <si>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</si>
  <si>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</si>
  <si>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</si>
  <si>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</si>
  <si>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</si>
  <si>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</si>
  <si>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</si>
  <si>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</si>
  <si>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</si>
  <si>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</si>
  <si>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</si>
  <si>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</si>
  <si>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</si>
  <si>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</si>
  <si>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</si>
  <si>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</si>
  <si>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</si>
  <si>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</si>
  <si>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</si>
  <si>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</si>
  <si>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</si>
  <si>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</si>
  <si>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</si>
  <si>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</si>
  <si>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</si>
  <si>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</si>
  <si>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</si>
  <si>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</si>
  <si>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</si>
  <si>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</si>
  <si>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</si>
  <si>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</si>
  <si>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</si>
  <si>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</si>
  <si>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</si>
  <si>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</si>
  <si>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</si>
  <si>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</si>
  <si>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</si>
  <si>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</si>
  <si>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</si>
  <si>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</si>
  <si>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</si>
  <si>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</si>
  <si>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</si>
  <si>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</si>
  <si>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</si>
  <si>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</si>
  <si>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</si>
  <si>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</si>
  <si>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</si>
  <si>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</si>
  <si>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</si>
  <si>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</si>
  <si>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</si>
  <si>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</si>
  <si>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</si>
  <si>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</si>
  <si>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</si>
  <si>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</si>
  <si>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</si>
  <si>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</si>
  <si>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</si>
  <si>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</si>
  <si>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</si>
  <si>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</si>
  <si>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</si>
  <si>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</si>
  <si>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</si>
  <si>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</si>
  <si>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</si>
  <si>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</si>
  <si>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</si>
  <si>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</si>
  <si>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</si>
  <si>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</si>
  <si>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</si>
  <si>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</si>
  <si>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</si>
  <si>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</si>
  <si>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</si>
  <si>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</si>
  <si>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</si>
  <si>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</si>
  <si>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</si>
  <si>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</si>
  <si>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</si>
  <si>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</si>
  <si>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</si>
  <si>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</si>
  <si>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</si>
  <si>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</si>
  <si>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</si>
  <si>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</si>
  <si>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</si>
  <si>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</si>
  <si>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</si>
  <si>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</si>
  <si>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</si>
  <si>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</si>
  <si>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</si>
  <si>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</si>
  <si>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</si>
  <si>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</si>
  <si>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</si>
  <si>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</si>
  <si>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</si>
  <si>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</si>
  <si>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</si>
  <si>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</si>
  <si>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</si>
  <si>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</si>
  <si>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</si>
  <si>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</si>
  <si>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</si>
  <si>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</si>
  <si>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</si>
  <si>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</si>
  <si>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</si>
  <si>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</si>
  <si>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</si>
  <si>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</si>
  <si>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</si>
  <si>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FY2020-2021 UNIFORM BUDGET SUMMARY</t>
  </si>
  <si>
    <t>Hinsdale County School District RE-1
District Code: 1380
Adopted OR Revised Budget
Adopted: June 25, 2020
Budgeted Pupil Count: 89.9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</si>
</sst>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Normal="100" workbookViewId="0">
      <pane xSplit="2" ySplit="2" topLeftCell="I3" activePane="bottomRight" state="frozen"/>
      <selection activeCell="G13" sqref="G13"/>
      <selection pane="topRight" activeCell="G13" sqref="G13"/>
      <selection pane="bottomLeft" activeCell="G13" sqref="G13"/>
      <selection pane="bottomRight" activeCell="Q151" sqref="Q151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11" width="18.6640625" style="2" customWidth="1"/>
    <col min="12" max="12" width="18.6640625" style="2" hidden="1" customWidth="1"/>
    <col min="13" max="30" width="18.6640625" style="2" customWidth="1"/>
    <col min="31" max="16384" width="9.33203125" style="4"/>
  </cols>
  <sheetData>
    <row r="1" spans="1:30" ht="13.5" thickBot="1" x14ac:dyDescent="0.25">
      <c r="A1" s="11" t="s">
        <v>141</v>
      </c>
      <c r="P1" s="3"/>
    </row>
    <row r="2" spans="1:30" s="5" customFormat="1" ht="102.75" thickBot="1" x14ac:dyDescent="0.25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5.5" x14ac:dyDescent="0.2">
      <c r="A3" s="15" t="s">
        <v>102</v>
      </c>
      <c r="B3" s="6"/>
      <c r="C3" s="24">
        <v>1573867</v>
      </c>
      <c r="D3" s="25">
        <v>0</v>
      </c>
      <c r="E3" s="25">
        <v>0</v>
      </c>
      <c r="F3" s="25">
        <v>0</v>
      </c>
      <c r="G3" s="25">
        <v>9341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132174</v>
      </c>
      <c r="P3" s="25">
        <v>0</v>
      </c>
      <c r="Q3" s="25">
        <v>2468096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4183478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2</v>
      </c>
      <c r="B6" s="22" t="s">
        <v>3</v>
      </c>
      <c r="C6" s="24">
        <v>1053462</v>
      </c>
      <c r="D6" s="25">
        <v>0</v>
      </c>
      <c r="E6" s="25">
        <v>0</v>
      </c>
      <c r="F6" s="25">
        <v>0</v>
      </c>
      <c r="G6" s="25">
        <v>19112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225900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1298474</v>
      </c>
    </row>
    <row r="7" spans="1:30" s="7" customFormat="1" x14ac:dyDescent="0.2">
      <c r="A7" s="17" t="s">
        <v>4</v>
      </c>
      <c r="B7" s="22" t="s">
        <v>5</v>
      </c>
      <c r="C7" s="24">
        <v>126705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126705</v>
      </c>
    </row>
    <row r="8" spans="1:30" s="7" customFormat="1" x14ac:dyDescent="0.2">
      <c r="A8" s="17" t="s">
        <v>6</v>
      </c>
      <c r="B8" s="22" t="s">
        <v>7</v>
      </c>
      <c r="C8" s="24">
        <v>564424</v>
      </c>
      <c r="D8" s="25">
        <v>0</v>
      </c>
      <c r="E8" s="25">
        <v>0</v>
      </c>
      <c r="F8" s="25">
        <v>0</v>
      </c>
      <c r="G8" s="25">
        <v>864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565288</v>
      </c>
    </row>
    <row r="9" spans="1:30" s="7" customFormat="1" x14ac:dyDescent="0.2">
      <c r="A9" s="17" t="s">
        <v>8</v>
      </c>
      <c r="B9" s="22" t="s">
        <v>9</v>
      </c>
      <c r="C9" s="24">
        <v>216632</v>
      </c>
      <c r="D9" s="25">
        <v>0</v>
      </c>
      <c r="E9" s="25">
        <v>0</v>
      </c>
      <c r="F9" s="25">
        <v>0</v>
      </c>
      <c r="G9" s="25">
        <v>9015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225647</v>
      </c>
    </row>
    <row r="10" spans="1:30" s="7" customFormat="1" x14ac:dyDescent="0.2">
      <c r="A10" s="46" t="s">
        <v>92</v>
      </c>
      <c r="B10" s="47"/>
      <c r="C10" s="48">
        <f t="shared" ref="C10:AD10" si="1">SUM(C6:C9)</f>
        <v>1961223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28991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225900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2216114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93</v>
      </c>
      <c r="B12" s="47"/>
      <c r="C12" s="48">
        <f t="shared" ref="C12:AD12" si="3">C3+C10</f>
        <v>3535090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38332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358074</v>
      </c>
      <c r="P12" s="49">
        <f t="shared" si="3"/>
        <v>0</v>
      </c>
      <c r="Q12" s="49">
        <f t="shared" si="3"/>
        <v>2468096</v>
      </c>
      <c r="R12" s="49">
        <f t="shared" si="3"/>
        <v>0</v>
      </c>
      <c r="S12" s="49">
        <f t="shared" si="3"/>
        <v>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6399592</v>
      </c>
    </row>
    <row r="13" spans="1:30" s="7" customFormat="1" ht="1.9" customHeight="1" x14ac:dyDescent="0.2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94</v>
      </c>
      <c r="B14" s="22" t="s">
        <v>11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x14ac:dyDescent="0.2">
      <c r="A15" s="18" t="s">
        <v>99</v>
      </c>
      <c r="B15" s="22" t="s">
        <v>12</v>
      </c>
      <c r="C15" s="24">
        <v>-40014</v>
      </c>
      <c r="D15" s="25">
        <v>0</v>
      </c>
      <c r="E15" s="25">
        <v>0</v>
      </c>
      <c r="F15" s="25">
        <v>0</v>
      </c>
      <c r="G15" s="25">
        <v>40014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0</v>
      </c>
    </row>
    <row r="16" spans="1:30" s="7" customFormat="1" ht="38.25" x14ac:dyDescent="0.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101</v>
      </c>
      <c r="B18" s="47"/>
      <c r="C18" s="48">
        <f t="shared" ref="C18:AD18" si="5">C12+C14+C15+C16</f>
        <v>3495076</v>
      </c>
      <c r="D18" s="49">
        <f t="shared" si="5"/>
        <v>0</v>
      </c>
      <c r="E18" s="49">
        <f t="shared" si="5"/>
        <v>0</v>
      </c>
      <c r="F18" s="49">
        <f t="shared" si="5"/>
        <v>0</v>
      </c>
      <c r="G18" s="49">
        <f t="shared" si="5"/>
        <v>78346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358074</v>
      </c>
      <c r="P18" s="49">
        <f t="shared" si="5"/>
        <v>0</v>
      </c>
      <c r="Q18" s="49">
        <f t="shared" si="5"/>
        <v>2468096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6399592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58</v>
      </c>
      <c r="B22" s="22" t="s">
        <v>16</v>
      </c>
      <c r="C22" s="24">
        <v>525787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525787</v>
      </c>
    </row>
    <row r="23" spans="1:30" s="7" customFormat="1" x14ac:dyDescent="0.2">
      <c r="A23" s="17" t="s">
        <v>140</v>
      </c>
      <c r="B23" s="22" t="s">
        <v>17</v>
      </c>
      <c r="C23" s="24">
        <v>230788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230788</v>
      </c>
    </row>
    <row r="24" spans="1:30" s="7" customFormat="1" ht="25.5" x14ac:dyDescent="0.2">
      <c r="A24" s="17" t="s">
        <v>59</v>
      </c>
      <c r="B24" s="22" t="s">
        <v>18</v>
      </c>
      <c r="C24" s="24">
        <v>5700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5700</v>
      </c>
    </row>
    <row r="25" spans="1:30" s="7" customFormat="1" x14ac:dyDescent="0.2">
      <c r="A25" s="17" t="s">
        <v>60</v>
      </c>
      <c r="B25" s="22" t="s">
        <v>19</v>
      </c>
      <c r="C25" s="24">
        <v>127784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127784</v>
      </c>
    </row>
    <row r="26" spans="1:30" s="7" customFormat="1" x14ac:dyDescent="0.2">
      <c r="A26" s="17" t="s">
        <v>61</v>
      </c>
      <c r="B26" s="22" t="s">
        <v>20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0</v>
      </c>
    </row>
    <row r="27" spans="1:30" s="7" customFormat="1" x14ac:dyDescent="0.2">
      <c r="A27" s="17" t="s">
        <v>62</v>
      </c>
      <c r="B27" s="22" t="s">
        <v>21</v>
      </c>
      <c r="C27" s="24">
        <v>10100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10100</v>
      </c>
    </row>
    <row r="28" spans="1:30" s="7" customFormat="1" x14ac:dyDescent="0.2">
      <c r="A28" s="51" t="s">
        <v>77</v>
      </c>
      <c r="B28" s="47"/>
      <c r="C28" s="48">
        <f t="shared" ref="C28:AD28" si="7">SUM(C22:C27)</f>
        <v>900159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900159</v>
      </c>
    </row>
    <row r="29" spans="1:30" s="7" customFormat="1" x14ac:dyDescent="0.2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58</v>
      </c>
      <c r="B31" s="22" t="s">
        <v>16</v>
      </c>
      <c r="C31" s="37">
        <v>144046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144046</v>
      </c>
    </row>
    <row r="32" spans="1:30" s="7" customFormat="1" x14ac:dyDescent="0.2">
      <c r="A32" s="17" t="s">
        <v>140</v>
      </c>
      <c r="B32" s="22" t="s">
        <v>17</v>
      </c>
      <c r="C32" s="37">
        <v>79258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79258</v>
      </c>
    </row>
    <row r="33" spans="1:30" s="7" customFormat="1" ht="25.5" x14ac:dyDescent="0.2">
      <c r="A33" s="17" t="s">
        <v>59</v>
      </c>
      <c r="B33" s="22" t="s">
        <v>18</v>
      </c>
      <c r="C33" s="37">
        <v>13550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224600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238150</v>
      </c>
    </row>
    <row r="34" spans="1:30" s="7" customFormat="1" x14ac:dyDescent="0.2">
      <c r="A34" s="17" t="s">
        <v>60</v>
      </c>
      <c r="B34" s="22" t="s">
        <v>19</v>
      </c>
      <c r="C34" s="37">
        <v>10900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10900</v>
      </c>
    </row>
    <row r="35" spans="1:30" s="7" customFormat="1" x14ac:dyDescent="0.2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">
      <c r="A37" s="51" t="s">
        <v>78</v>
      </c>
      <c r="B37" s="47"/>
      <c r="C37" s="48">
        <f t="shared" ref="C37:AD37" si="9">SUM(C31:C36)</f>
        <v>247754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224600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472354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58</v>
      </c>
      <c r="B40" s="22" t="s">
        <v>16</v>
      </c>
      <c r="C40" s="37">
        <v>66672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66672</v>
      </c>
    </row>
    <row r="41" spans="1:30" s="7" customFormat="1" x14ac:dyDescent="0.2">
      <c r="A41" s="17" t="s">
        <v>140</v>
      </c>
      <c r="B41" s="22" t="s">
        <v>17</v>
      </c>
      <c r="C41" s="37">
        <v>26032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26032</v>
      </c>
    </row>
    <row r="42" spans="1:30" s="7" customFormat="1" ht="25.5" x14ac:dyDescent="0.2">
      <c r="A42" s="17" t="s">
        <v>59</v>
      </c>
      <c r="B42" s="22" t="s">
        <v>18</v>
      </c>
      <c r="C42" s="37">
        <v>1700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1700</v>
      </c>
    </row>
    <row r="43" spans="1:30" s="7" customFormat="1" x14ac:dyDescent="0.2">
      <c r="A43" s="17" t="s">
        <v>60</v>
      </c>
      <c r="B43" s="22" t="s">
        <v>19</v>
      </c>
      <c r="C43" s="37">
        <v>13271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13271</v>
      </c>
    </row>
    <row r="44" spans="1:30" s="7" customFormat="1" x14ac:dyDescent="0.2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">
      <c r="A46" s="51" t="s">
        <v>79</v>
      </c>
      <c r="B46" s="47"/>
      <c r="C46" s="48">
        <f t="shared" ref="C46:AD46" si="11">SUM(C40:C45)</f>
        <v>107675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107675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58</v>
      </c>
      <c r="B49" s="22" t="s">
        <v>16</v>
      </c>
      <c r="C49" s="24">
        <v>19268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19268</v>
      </c>
    </row>
    <row r="50" spans="1:30" s="7" customFormat="1" x14ac:dyDescent="0.2">
      <c r="A50" s="17" t="s">
        <v>140</v>
      </c>
      <c r="B50" s="22" t="s">
        <v>17</v>
      </c>
      <c r="C50" s="24">
        <v>9873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9873</v>
      </c>
    </row>
    <row r="51" spans="1:30" s="7" customFormat="1" ht="25.5" x14ac:dyDescent="0.2">
      <c r="A51" s="17" t="s">
        <v>59</v>
      </c>
      <c r="B51" s="22" t="s">
        <v>18</v>
      </c>
      <c r="C51" s="24">
        <v>40850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40850</v>
      </c>
    </row>
    <row r="52" spans="1:30" s="7" customFormat="1" x14ac:dyDescent="0.2">
      <c r="A52" s="17" t="s">
        <v>60</v>
      </c>
      <c r="B52" s="22" t="s">
        <v>19</v>
      </c>
      <c r="C52" s="24">
        <v>4900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4900</v>
      </c>
    </row>
    <row r="53" spans="1:30" s="7" customFormat="1" x14ac:dyDescent="0.2">
      <c r="A53" s="17" t="s">
        <v>61</v>
      </c>
      <c r="B53" s="22" t="s">
        <v>20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x14ac:dyDescent="0.2">
      <c r="A54" s="17" t="s">
        <v>62</v>
      </c>
      <c r="B54" s="22" t="s">
        <v>21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0</v>
      </c>
    </row>
    <row r="55" spans="1:30" s="7" customFormat="1" x14ac:dyDescent="0.2">
      <c r="A55" s="51" t="s">
        <v>80</v>
      </c>
      <c r="B55" s="47"/>
      <c r="C55" s="48">
        <f t="shared" ref="C55:AD55" si="13">SUM(C49:C54)</f>
        <v>74891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74891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58</v>
      </c>
      <c r="B58" s="22" t="s">
        <v>16</v>
      </c>
      <c r="C58" s="24">
        <v>94268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94268</v>
      </c>
    </row>
    <row r="59" spans="1:30" s="7" customFormat="1" x14ac:dyDescent="0.2">
      <c r="A59" s="17" t="s">
        <v>140</v>
      </c>
      <c r="B59" s="22" t="s">
        <v>17</v>
      </c>
      <c r="C59" s="24">
        <v>37766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37766</v>
      </c>
    </row>
    <row r="60" spans="1:30" s="7" customFormat="1" ht="25.5" x14ac:dyDescent="0.2">
      <c r="A60" s="17" t="s">
        <v>59</v>
      </c>
      <c r="B60" s="22" t="s">
        <v>18</v>
      </c>
      <c r="C60" s="24">
        <v>4200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4200</v>
      </c>
    </row>
    <row r="61" spans="1:30" s="7" customFormat="1" x14ac:dyDescent="0.2">
      <c r="A61" s="17" t="s">
        <v>60</v>
      </c>
      <c r="B61" s="22" t="s">
        <v>19</v>
      </c>
      <c r="C61" s="24">
        <v>2500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2500</v>
      </c>
    </row>
    <row r="62" spans="1:30" s="7" customFormat="1" x14ac:dyDescent="0.2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x14ac:dyDescent="0.2">
      <c r="A64" s="51" t="s">
        <v>80</v>
      </c>
      <c r="B64" s="47"/>
      <c r="C64" s="48">
        <f t="shared" ref="C64:AD64" si="15">SUM(C58:C63)</f>
        <v>138734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138734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58</v>
      </c>
      <c r="B67" s="22" t="s">
        <v>16</v>
      </c>
      <c r="C67" s="24">
        <v>45153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45153</v>
      </c>
    </row>
    <row r="68" spans="1:30" s="7" customFormat="1" x14ac:dyDescent="0.2">
      <c r="A68" s="17" t="s">
        <v>140</v>
      </c>
      <c r="B68" s="22" t="s">
        <v>17</v>
      </c>
      <c r="C68" s="24">
        <v>21223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21223</v>
      </c>
    </row>
    <row r="69" spans="1:30" s="7" customFormat="1" ht="25.5" x14ac:dyDescent="0.2">
      <c r="A69" s="17" t="s">
        <v>59</v>
      </c>
      <c r="B69" s="22" t="s">
        <v>18</v>
      </c>
      <c r="C69" s="24">
        <v>7425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7425</v>
      </c>
    </row>
    <row r="70" spans="1:30" s="7" customFormat="1" x14ac:dyDescent="0.2">
      <c r="A70" s="17" t="s">
        <v>60</v>
      </c>
      <c r="B70" s="22" t="s">
        <v>19</v>
      </c>
      <c r="C70" s="24">
        <v>1350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1350</v>
      </c>
    </row>
    <row r="71" spans="1:30" s="7" customFormat="1" x14ac:dyDescent="0.2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x14ac:dyDescent="0.2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">
      <c r="A73" s="51" t="s">
        <v>91</v>
      </c>
      <c r="B73" s="47"/>
      <c r="C73" s="48">
        <f t="shared" ref="C73:AD73" si="18">SUM(C67:C72)</f>
        <v>75151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75151</v>
      </c>
    </row>
    <row r="74" spans="1:30" s="7" customFormat="1" ht="25.5" x14ac:dyDescent="0.2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58</v>
      </c>
      <c r="B75" s="22" t="s">
        <v>16</v>
      </c>
      <c r="C75" s="24">
        <v>45652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45652</v>
      </c>
    </row>
    <row r="76" spans="1:30" s="7" customFormat="1" x14ac:dyDescent="0.2">
      <c r="A76" s="17" t="s">
        <v>140</v>
      </c>
      <c r="B76" s="22" t="s">
        <v>17</v>
      </c>
      <c r="C76" s="24">
        <v>19834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19834</v>
      </c>
    </row>
    <row r="77" spans="1:30" s="7" customFormat="1" ht="25.5" x14ac:dyDescent="0.2">
      <c r="A77" s="17" t="s">
        <v>59</v>
      </c>
      <c r="B77" s="22" t="s">
        <v>18</v>
      </c>
      <c r="C77" s="24">
        <v>103240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103240</v>
      </c>
    </row>
    <row r="78" spans="1:30" s="7" customFormat="1" x14ac:dyDescent="0.2">
      <c r="A78" s="17" t="s">
        <v>60</v>
      </c>
      <c r="B78" s="22" t="s">
        <v>19</v>
      </c>
      <c r="C78" s="24">
        <v>13000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13000</v>
      </c>
    </row>
    <row r="79" spans="1:30" s="7" customFormat="1" x14ac:dyDescent="0.2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x14ac:dyDescent="0.2">
      <c r="A80" s="17" t="s">
        <v>62</v>
      </c>
      <c r="B80" s="22" t="s">
        <v>21</v>
      </c>
      <c r="C80" s="24">
        <v>63480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63480</v>
      </c>
    </row>
    <row r="81" spans="1:30" s="7" customFormat="1" x14ac:dyDescent="0.2">
      <c r="A81" s="51" t="s">
        <v>81</v>
      </c>
      <c r="B81" s="47"/>
      <c r="C81" s="48">
        <f t="shared" ref="C81:AD81" si="20">SUM(C75:C80)</f>
        <v>245206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245206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58</v>
      </c>
      <c r="B84" s="22" t="s">
        <v>16</v>
      </c>
      <c r="C84" s="24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0</v>
      </c>
    </row>
    <row r="85" spans="1:30" s="7" customFormat="1" x14ac:dyDescent="0.2">
      <c r="A85" s="17" t="s">
        <v>140</v>
      </c>
      <c r="B85" s="22" t="s">
        <v>17</v>
      </c>
      <c r="C85" s="24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0</v>
      </c>
    </row>
    <row r="86" spans="1:30" s="7" customFormat="1" ht="25.5" x14ac:dyDescent="0.2">
      <c r="A86" s="17" t="s">
        <v>59</v>
      </c>
      <c r="B86" s="22" t="s">
        <v>18</v>
      </c>
      <c r="C86" s="24">
        <v>25625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25625</v>
      </c>
    </row>
    <row r="87" spans="1:30" s="7" customFormat="1" x14ac:dyDescent="0.2">
      <c r="A87" s="17" t="s">
        <v>60</v>
      </c>
      <c r="B87" s="22" t="s">
        <v>19</v>
      </c>
      <c r="C87" s="24">
        <v>24500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24500</v>
      </c>
    </row>
    <row r="88" spans="1:30" s="7" customFormat="1" x14ac:dyDescent="0.2">
      <c r="A88" s="17" t="s">
        <v>61</v>
      </c>
      <c r="B88" s="22" t="s">
        <v>20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0</v>
      </c>
    </row>
    <row r="89" spans="1:30" s="7" customFormat="1" x14ac:dyDescent="0.2">
      <c r="A89" s="17" t="s">
        <v>62</v>
      </c>
      <c r="B89" s="22" t="s">
        <v>21</v>
      </c>
      <c r="C89" s="24">
        <v>6149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6149</v>
      </c>
    </row>
    <row r="90" spans="1:30" s="7" customFormat="1" x14ac:dyDescent="0.2">
      <c r="A90" s="51" t="s">
        <v>82</v>
      </c>
      <c r="B90" s="47"/>
      <c r="C90" s="48">
        <f t="shared" ref="C90:AD90" si="22">SUM(C84:C89)</f>
        <v>56274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56274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58</v>
      </c>
      <c r="B93" s="22" t="s">
        <v>16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0</v>
      </c>
    </row>
    <row r="94" spans="1:30" s="7" customFormat="1" x14ac:dyDescent="0.2">
      <c r="A94" s="17" t="s">
        <v>140</v>
      </c>
      <c r="B94" s="22" t="s">
        <v>17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0</v>
      </c>
    </row>
    <row r="95" spans="1:30" s="7" customFormat="1" ht="25.5" x14ac:dyDescent="0.2">
      <c r="A95" s="17" t="s">
        <v>59</v>
      </c>
      <c r="B95" s="22" t="s">
        <v>18</v>
      </c>
      <c r="C95" s="24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0</v>
      </c>
    </row>
    <row r="96" spans="1:30" s="7" customFormat="1" x14ac:dyDescent="0.2">
      <c r="A96" s="17" t="s">
        <v>60</v>
      </c>
      <c r="B96" s="22" t="s">
        <v>19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0</v>
      </c>
    </row>
    <row r="97" spans="1:30" s="7" customFormat="1" x14ac:dyDescent="0.2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">
      <c r="A99" s="51" t="s">
        <v>83</v>
      </c>
      <c r="B99" s="47"/>
      <c r="C99" s="48">
        <f t="shared" ref="C99:AD99" si="24">SUM(C93:C98)</f>
        <v>0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0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5.5" x14ac:dyDescent="0.2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x14ac:dyDescent="0.2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33120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33120</v>
      </c>
    </row>
    <row r="112" spans="1:30" s="7" customFormat="1" x14ac:dyDescent="0.2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24099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24099</v>
      </c>
    </row>
    <row r="113" spans="1:30" s="7" customFormat="1" ht="25.5" x14ac:dyDescent="0.2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0</v>
      </c>
    </row>
    <row r="114" spans="1:30" s="7" customFormat="1" x14ac:dyDescent="0.2">
      <c r="A114" s="17" t="s">
        <v>60</v>
      </c>
      <c r="B114" s="22" t="s">
        <v>19</v>
      </c>
      <c r="C114" s="24">
        <v>3200</v>
      </c>
      <c r="D114" s="25">
        <v>0</v>
      </c>
      <c r="E114" s="25">
        <v>0</v>
      </c>
      <c r="F114" s="25">
        <v>0</v>
      </c>
      <c r="G114" s="25">
        <v>20558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23758</v>
      </c>
    </row>
    <row r="115" spans="1:30" s="7" customFormat="1" x14ac:dyDescent="0.2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0</v>
      </c>
    </row>
    <row r="116" spans="1:30" s="7" customFormat="1" x14ac:dyDescent="0.2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x14ac:dyDescent="0.2">
      <c r="A117" s="51" t="s">
        <v>84</v>
      </c>
      <c r="B117" s="47"/>
      <c r="C117" s="48">
        <f t="shared" ref="C117:AD117" si="28">SUM(C111:C116)</f>
        <v>3200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77777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80977</v>
      </c>
    </row>
    <row r="118" spans="1:30" s="7" customFormat="1" x14ac:dyDescent="0.2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 x14ac:dyDescent="0.2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 x14ac:dyDescent="0.2">
      <c r="A130" s="17" t="s">
        <v>59</v>
      </c>
      <c r="B130" s="22" t="s">
        <v>18</v>
      </c>
      <c r="C130" s="37">
        <v>2200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2200</v>
      </c>
    </row>
    <row r="131" spans="1:30" s="7" customFormat="1" x14ac:dyDescent="0.2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">
      <c r="A134" s="51" t="s">
        <v>86</v>
      </c>
      <c r="B134" s="47"/>
      <c r="C134" s="48">
        <f t="shared" ref="C134:AD134" si="33">SUM(C128:C133)</f>
        <v>2200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2200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 x14ac:dyDescent="0.2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88</v>
      </c>
      <c r="B145" s="47"/>
      <c r="C145" s="48">
        <f t="shared" ref="C145:AD145" si="37">SUM(C134+C125+C117+C108+C99+C90+C81+C73+C64+C55+C46+C37+C143)</f>
        <v>951085</v>
      </c>
      <c r="D145" s="49">
        <f t="shared" si="37"/>
        <v>0</v>
      </c>
      <c r="E145" s="49">
        <f t="shared" si="37"/>
        <v>0</v>
      </c>
      <c r="F145" s="49">
        <f t="shared" si="37"/>
        <v>0</v>
      </c>
      <c r="G145" s="49">
        <f t="shared" si="37"/>
        <v>77777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224600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1253462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 x14ac:dyDescent="0.2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2468096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2468096</v>
      </c>
    </row>
    <row r="151" spans="1:30" s="7" customFormat="1" x14ac:dyDescent="0.2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0</v>
      </c>
    </row>
    <row r="153" spans="1:30" s="7" customFormat="1" x14ac:dyDescent="0.2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2468096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2468096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 x14ac:dyDescent="0.2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">
      <c r="A162" s="17" t="s">
        <v>62</v>
      </c>
      <c r="B162" s="22" t="s">
        <v>21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0</v>
      </c>
    </row>
    <row r="163" spans="1:30" s="7" customFormat="1" x14ac:dyDescent="0.2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0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95</v>
      </c>
      <c r="B165" s="47"/>
      <c r="C165" s="48">
        <f t="shared" ref="C165:AD165" si="43">SUM(C145+C28+C163+C154)</f>
        <v>1851244</v>
      </c>
      <c r="D165" s="49">
        <f t="shared" si="43"/>
        <v>0</v>
      </c>
      <c r="E165" s="49">
        <f t="shared" si="43"/>
        <v>0</v>
      </c>
      <c r="F165" s="49">
        <f t="shared" si="43"/>
        <v>0</v>
      </c>
      <c r="G165" s="49">
        <f t="shared" si="43"/>
        <v>77777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224600</v>
      </c>
      <c r="P165" s="49">
        <f t="shared" si="43"/>
        <v>0</v>
      </c>
      <c r="Q165" s="49">
        <f t="shared" si="43"/>
        <v>2468096</v>
      </c>
      <c r="R165" s="49">
        <f t="shared" si="43"/>
        <v>0</v>
      </c>
      <c r="S165" s="49">
        <f t="shared" si="43"/>
        <v>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4621717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x14ac:dyDescent="0.2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x14ac:dyDescent="0.2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5.5" x14ac:dyDescent="0.2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96</v>
      </c>
      <c r="B176" s="47"/>
      <c r="C176" s="48">
        <f t="shared" ref="C176:AD176" si="47">C165+C174</f>
        <v>1851244</v>
      </c>
      <c r="D176" s="49">
        <f t="shared" si="47"/>
        <v>0</v>
      </c>
      <c r="E176" s="49">
        <f t="shared" si="47"/>
        <v>0</v>
      </c>
      <c r="F176" s="49">
        <f t="shared" si="47"/>
        <v>0</v>
      </c>
      <c r="G176" s="49">
        <f t="shared" si="47"/>
        <v>77777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224600</v>
      </c>
      <c r="P176" s="49">
        <f t="shared" si="47"/>
        <v>0</v>
      </c>
      <c r="Q176" s="49">
        <f t="shared" si="47"/>
        <v>2468096</v>
      </c>
      <c r="R176" s="49">
        <f t="shared" si="47"/>
        <v>0</v>
      </c>
      <c r="S176" s="49">
        <f t="shared" si="47"/>
        <v>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4621717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 x14ac:dyDescent="0.2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x14ac:dyDescent="0.2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5.5" x14ac:dyDescent="0.2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x14ac:dyDescent="0.2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 x14ac:dyDescent="0.2">
      <c r="A197" s="46" t="s">
        <v>98</v>
      </c>
      <c r="B197" s="47"/>
      <c r="C197" s="48">
        <f t="shared" ref="C197:AD197" si="51">C18-C176-C195</f>
        <v>1643832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569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133474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1777875</v>
      </c>
    </row>
    <row r="198" spans="1:30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 x14ac:dyDescent="0.2">
      <c r="A199" s="14" t="s">
        <v>56</v>
      </c>
      <c r="C199" s="10" t="str">
        <f t="shared" ref="C199:AD199" si="52">IF(C3&gt;C195,"Yes","No")</f>
        <v>Yes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Yes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Yes</v>
      </c>
      <c r="P199" s="10" t="str">
        <f t="shared" si="52"/>
        <v>No</v>
      </c>
      <c r="Q199" s="10" t="str">
        <f t="shared" si="52"/>
        <v>Yes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Susan Thompson</cp:lastModifiedBy>
  <cp:lastPrinted>2017-03-28T16:11:06Z</cp:lastPrinted>
  <dcterms:created xsi:type="dcterms:W3CDTF">2013-05-02T21:12:35Z</dcterms:created>
  <dcterms:modified xsi:type="dcterms:W3CDTF">2020-10-14T17:38:32Z</dcterms:modified>
</cp:coreProperties>
</file>